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<sst xmlns="http://schemas.openxmlformats.org/spreadsheetml/2006/main" count="166" uniqueCount="113">
  <si>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</si>
  <si>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</si>
  <si>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</si>
  <si>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</si>
  <si>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</si>
  <si>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</si>
  <si>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</si>
  <si>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</si>
  <si>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</si>
  <si>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</si>
  <si>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</si>
  <si>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</si>
  <si>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</si>
  <si>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</si>
  <si>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</si>
  <si>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</si>
  <si>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</si>
  <si>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</si>
  <si>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</si>
  <si>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</si>
  <si>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</si>
  <si>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</si>
  <si>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</si>
  <si>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</si>
  <si>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</si>
  <si>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</si>
  <si>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</si>
  <si>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</si>
  <si>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</si>
  <si>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</si>
  <si>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</si>
  <si>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</si>
  <si>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</si>
  <si>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</si>
  <si>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</si>
  <si>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</si>
  <si>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</si>
  <si>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</si>
  <si>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</si>
  <si>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</si>
  <si>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</si>
  <si>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</si>
  <si>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</si>
  <si>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</si>
  <si>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</si>
  <si>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</si>
  <si>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</si>
  <si>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</si>
  <si>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</si>
  <si>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</si>
  <si>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</si>
  <si>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</si>
  <si>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</si>
  <si>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</si>
  <si>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</si>
  <si>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</si>
  <si>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</si>
  <si>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</si>
  <si>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</si>
  <si>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</si>
  <si>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</si>
  <si>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</si>
  <si>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</si>
  <si>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</si>
  <si>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</si>
  <si>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</si>
  <si>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</si>
  <si>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</si>
  <si>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</si>
  <si>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</si>
  <si>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</si>
  <si>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</si>
  <si>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</si>
  <si>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</si>
  <si>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</si>
  <si>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</si>
  <si>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</si>
  <si>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</si>
  <si>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</si>
  <si>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</si>
  <si>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</si>
  <si>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</si>
  <si>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</si>
  <si>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</si>
  <si>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</si>
  <si>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</si>
  <si>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</si>
  <si>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</si>
  <si>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</si>
  <si>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</si>
  <si>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</si>
  <si>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</si>
  <si>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</si>
  <si>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</si>
  <si>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</si>
  <si>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</si>
  <si>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</si>
  <si>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</si>
  <si>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</si>
  <si>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</si>
  <si>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</si>
  <si>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</si>
  <si>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</si>
  <si>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</si>
  <si>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</si>
  <si>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</si>
  <si>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</si>
  <si>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</si>
  <si>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</si>
  <si>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</si>
  <si>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</si>
  <si>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</si>
  <si>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07.12.2018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</si>
</sst>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186538.7</c:v>
                </c:pt>
                <c:pt idx="1">
                  <c:v>175690.41000000006</c:v>
                </c:pt>
                <c:pt idx="2">
                  <c:v>1822.5000000000002</c:v>
                </c:pt>
                <c:pt idx="3">
                  <c:v>9025.78999999995</c:v>
                </c:pt>
              </c:numCache>
            </c:numRef>
          </c:val>
          <c:shape val="box"/>
        </c:ser>
        <c:shape val="box"/>
        <c:axId val="7894442"/>
        <c:axId val="3941115"/>
      </c:bar3D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715803.3999999999</c:v>
                </c:pt>
                <c:pt idx="1">
                  <c:v>242290.39999999994</c:v>
                </c:pt>
                <c:pt idx="2">
                  <c:v>589299.9000000001</c:v>
                </c:pt>
                <c:pt idx="3">
                  <c:v>74.19999999999999</c:v>
                </c:pt>
                <c:pt idx="4">
                  <c:v>32885.4</c:v>
                </c:pt>
                <c:pt idx="5">
                  <c:v>63208.59999999999</c:v>
                </c:pt>
                <c:pt idx="6">
                  <c:v>11122.999999999996</c:v>
                </c:pt>
                <c:pt idx="7">
                  <c:v>19212.299999999774</c:v>
                </c:pt>
              </c:numCache>
            </c:numRef>
          </c:val>
          <c:shape val="box"/>
        </c:ser>
        <c:shape val="box"/>
        <c:axId val="35470036"/>
        <c:axId val="50794869"/>
      </c:bar3D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356117.5</c:v>
                </c:pt>
                <c:pt idx="1">
                  <c:v>212465.5</c:v>
                </c:pt>
                <c:pt idx="2">
                  <c:v>356117.5</c:v>
                </c:pt>
              </c:numCache>
            </c:numRef>
          </c:val>
          <c:shape val="box"/>
        </c:ser>
        <c:shape val="box"/>
        <c:axId val="54500638"/>
        <c:axId val="20743695"/>
      </c:bar3D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21567.000000000007</c:v>
                </c:pt>
                <c:pt idx="1">
                  <c:v>11546.1</c:v>
                </c:pt>
                <c:pt idx="2">
                  <c:v>59.6</c:v>
                </c:pt>
                <c:pt idx="3">
                  <c:v>1138.9999999999998</c:v>
                </c:pt>
                <c:pt idx="4">
                  <c:v>796.8999999999999</c:v>
                </c:pt>
                <c:pt idx="5">
                  <c:v>84.4</c:v>
                </c:pt>
                <c:pt idx="6">
                  <c:v>7941.000000000007</c:v>
                </c:pt>
              </c:numCache>
            </c:numRef>
          </c:val>
          <c:shape val="box"/>
        </c:ser>
        <c:shape val="box"/>
        <c:axId val="52475528"/>
        <c:axId val="2517705"/>
      </c:bar3D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29796.099999999995</c:v>
                </c:pt>
                <c:pt idx="1">
                  <c:v>17243.800000000003</c:v>
                </c:pt>
                <c:pt idx="2">
                  <c:v>9.2</c:v>
                </c:pt>
                <c:pt idx="3">
                  <c:v>820.8000000000001</c:v>
                </c:pt>
                <c:pt idx="4">
                  <c:v>644.6</c:v>
                </c:pt>
                <c:pt idx="5">
                  <c:v>1202</c:v>
                </c:pt>
                <c:pt idx="6">
                  <c:v>9875.699999999992</c:v>
                </c:pt>
              </c:numCache>
            </c:numRef>
          </c:val>
          <c:shape val="box"/>
        </c:ser>
        <c:shape val="box"/>
        <c:axId val="22659346"/>
        <c:axId val="2607523"/>
      </c:bar3D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7523"/>
        <c:crosses val="autoZero"/>
        <c:auto val="1"/>
        <c:lblOffset val="100"/>
        <c:tickLblSkip val="2"/>
        <c:noMultiLvlLbl val="0"/>
      </c:catAx>
      <c:valAx>
        <c:axId val="260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7671.9</c:v>
                </c:pt>
                <c:pt idx="1">
                  <c:v>2714.8000000000006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709.2999999999982</c:v>
                </c:pt>
              </c:numCache>
            </c:numRef>
          </c:val>
          <c:shape val="box"/>
        </c:ser>
        <c:shape val="box"/>
        <c:axId val="23467708"/>
        <c:axId val="9882781"/>
      </c:bar3D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7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39518.600000000006</c:v>
                </c:pt>
              </c:numCache>
            </c:numRef>
          </c:val>
          <c:shape val="box"/>
        </c:ser>
        <c:shape val="box"/>
        <c:axId val="21836166"/>
        <c:axId val="62307767"/>
      </c:bar3D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07767"/>
        <c:crosses val="autoZero"/>
        <c:auto val="1"/>
        <c:lblOffset val="100"/>
        <c:tickLblSkip val="1"/>
        <c:noMultiLvlLbl val="0"/>
      </c:catAx>
      <c:valAx>
        <c:axId val="6230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6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715803.3999999999</c:v>
                </c:pt>
                <c:pt idx="1">
                  <c:v>356117.5</c:v>
                </c:pt>
                <c:pt idx="2">
                  <c:v>21567.000000000007</c:v>
                </c:pt>
                <c:pt idx="3">
                  <c:v>29796.099999999995</c:v>
                </c:pt>
                <c:pt idx="4">
                  <c:v>7671.9</c:v>
                </c:pt>
                <c:pt idx="5">
                  <c:v>186538.7</c:v>
                </c:pt>
                <c:pt idx="6">
                  <c:v>39518.600000000006</c:v>
                </c:pt>
              </c:numCache>
            </c:numRef>
          </c:val>
          <c:shape val="box"/>
        </c:ser>
        <c:shape val="box"/>
        <c:axId val="23898992"/>
        <c:axId val="13764337"/>
      </c:bar3D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8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809621.7100000003</c:v>
                </c:pt>
                <c:pt idx="1">
                  <c:v>80220.2</c:v>
                </c:pt>
                <c:pt idx="2">
                  <c:v>34216.9</c:v>
                </c:pt>
                <c:pt idx="3">
                  <c:v>25457.599999999995</c:v>
                </c:pt>
                <c:pt idx="4">
                  <c:v>84.8</c:v>
                </c:pt>
                <c:pt idx="5">
                  <c:v>915522.4899999998</c:v>
                </c:pt>
              </c:numCache>
            </c:numRef>
          </c:val>
          <c:shape val="box"/>
        </c:ser>
        <c:shape val="box"/>
        <c:axId val="56770170"/>
        <c:axId val="41169483"/>
      </c:bar3D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60"/>
    </sheetView>
  </sheetViews>
  <sheetFormatPr defaultColWidth="9.00390625" defaultRowHeight="12.75"/>
  <cols>
    <col min="1" max="1" width="66.875" style="137" customWidth="1"/>
    <col min="2" max="2" width="19.00390625" style="137" hidden="1" customWidth="1"/>
    <col min="3" max="3" width="18.375" style="138" customWidth="1"/>
    <col min="4" max="4" width="19.00390625" style="138" customWidth="1"/>
    <col min="5" max="5" width="17.25390625" style="138" customWidth="1"/>
    <col min="6" max="6" width="19.375" style="138" hidden="1" customWidth="1"/>
    <col min="7" max="7" width="19.375" style="138" customWidth="1"/>
    <col min="8" max="8" width="19.75390625" style="138" hidden="1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673697.2+1047.5+996.5+41.9+1483.1+1089.5+310.7+33936.7+8+48.4+10.8+189.5+2.7+2940.9</f>
        <v>715803.3999999999</v>
      </c>
      <c r="E6" s="3">
        <f>D6/D154*100</f>
        <v>38.37833383383632</v>
      </c>
      <c r="F6" s="3">
        <f>D6/B6*100</f>
        <v>94.98063309240636</v>
      </c>
      <c r="G6" s="3">
        <f aca="true" t="shared" si="0" ref="G6:G43">D6/C6*100</f>
        <v>86.5417044886858</v>
      </c>
      <c r="H6" s="37">
        <f>B6-D6</f>
        <v>37827.50000000012</v>
      </c>
      <c r="I6" s="37">
        <f aca="true" t="shared" si="1" ref="I6:I43">C6-D6</f>
        <v>111316.20000000007</v>
      </c>
      <c r="J6" s="153"/>
      <c r="K6" s="154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</f>
        <v>242290.39999999994</v>
      </c>
      <c r="E7" s="132">
        <f>D7/D6*100</f>
        <v>33.84873556063019</v>
      </c>
      <c r="F7" s="132">
        <f>D7/B7*100</f>
        <v>99.97887279773671</v>
      </c>
      <c r="G7" s="132">
        <f>D7/C7*100</f>
        <v>92.29491660749602</v>
      </c>
      <c r="H7" s="131">
        <f>B7-D7</f>
        <v>51.20000000006985</v>
      </c>
      <c r="I7" s="131">
        <f t="shared" si="1"/>
        <v>20227.20000000004</v>
      </c>
      <c r="J7" s="148"/>
      <c r="K7" s="154"/>
      <c r="L7" s="127"/>
    </row>
    <row r="8" spans="1:12" s="152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</f>
        <v>589299.9000000001</v>
      </c>
      <c r="E8" s="96">
        <f>D8/D6*100</f>
        <v>82.32706075439154</v>
      </c>
      <c r="F8" s="96">
        <f>D8/B8*100</f>
        <v>97.70725323525801</v>
      </c>
      <c r="G8" s="96">
        <f t="shared" si="0"/>
        <v>89.76191535174249</v>
      </c>
      <c r="H8" s="94">
        <f>B8-D8</f>
        <v>13828.199999999837</v>
      </c>
      <c r="I8" s="94">
        <f t="shared" si="1"/>
        <v>67214.49999999988</v>
      </c>
      <c r="J8" s="153"/>
      <c r="K8" s="154"/>
      <c r="L8" s="127"/>
    </row>
    <row r="9" spans="1:12" s="152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3.4+5.4+0.8+4.1+3.6+0.3+0.3+3.4+3.4+3.6+2.1+4+2.9+3+2.4+1.4+2+0.9+5.2+1+8.5+6.6+1.4+1.1+0.8+2.6</f>
        <v>74.19999999999999</v>
      </c>
      <c r="E9" s="116">
        <f>D9/D6*100</f>
        <v>0.01036597479140222</v>
      </c>
      <c r="F9" s="96">
        <f>D9/B9*100</f>
        <v>75.9467758444217</v>
      </c>
      <c r="G9" s="96">
        <f t="shared" si="0"/>
        <v>75.9467758444217</v>
      </c>
      <c r="H9" s="94">
        <f aca="true" t="shared" si="2" ref="H9:H43">B9-D9</f>
        <v>23.500000000000014</v>
      </c>
      <c r="I9" s="94">
        <f t="shared" si="1"/>
        <v>23.500000000000014</v>
      </c>
      <c r="J9" s="153"/>
      <c r="K9" s="154"/>
      <c r="L9" s="127"/>
    </row>
    <row r="10" spans="1:12" s="152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</f>
        <v>32885.4</v>
      </c>
      <c r="E10" s="96">
        <f>D10/D6*100</f>
        <v>4.594194439422893</v>
      </c>
      <c r="F10" s="96">
        <f aca="true" t="shared" si="3" ref="F10:F41">D10/B10*100</f>
        <v>90.80125576733515</v>
      </c>
      <c r="G10" s="96">
        <f t="shared" si="0"/>
        <v>81.30531958028818</v>
      </c>
      <c r="H10" s="94">
        <f t="shared" si="2"/>
        <v>3331.5</v>
      </c>
      <c r="I10" s="94">
        <f t="shared" si="1"/>
        <v>7561.4000000000015</v>
      </c>
      <c r="J10" s="153"/>
      <c r="K10" s="154"/>
      <c r="L10" s="127"/>
    </row>
    <row r="11" spans="1:12" s="152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</f>
        <v>63208.59999999999</v>
      </c>
      <c r="E11" s="96">
        <f>D11/D6*100</f>
        <v>8.830441431264505</v>
      </c>
      <c r="F11" s="96">
        <f t="shared" si="3"/>
        <v>84.21334519975963</v>
      </c>
      <c r="G11" s="96">
        <f t="shared" si="0"/>
        <v>71.6875121920238</v>
      </c>
      <c r="H11" s="94">
        <f t="shared" si="2"/>
        <v>11849.10000000002</v>
      </c>
      <c r="I11" s="94">
        <f t="shared" si="1"/>
        <v>24963.800000000003</v>
      </c>
      <c r="J11" s="153"/>
      <c r="K11" s="154"/>
      <c r="L11" s="127"/>
    </row>
    <row r="12" spans="1:12" s="152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</f>
        <v>11122.999999999996</v>
      </c>
      <c r="E12" s="96">
        <f>D12/D6*100</f>
        <v>1.5539182965602005</v>
      </c>
      <c r="F12" s="96">
        <f t="shared" si="3"/>
        <v>95.85570368582974</v>
      </c>
      <c r="G12" s="96">
        <f t="shared" si="0"/>
        <v>87.32140053383574</v>
      </c>
      <c r="H12" s="94">
        <f>B12-D12</f>
        <v>480.9000000000033</v>
      </c>
      <c r="I12" s="94">
        <f t="shared" si="1"/>
        <v>1615.0000000000036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19212.299999999774</v>
      </c>
      <c r="E13" s="96">
        <f>D13/D6*100</f>
        <v>2.6840191035694683</v>
      </c>
      <c r="F13" s="96">
        <f t="shared" si="3"/>
        <v>69.79539790602455</v>
      </c>
      <c r="G13" s="96">
        <f t="shared" si="0"/>
        <v>65.9077265071022</v>
      </c>
      <c r="H13" s="94">
        <f t="shared" si="2"/>
        <v>8314.300000000254</v>
      </c>
      <c r="I13" s="94">
        <f t="shared" si="1"/>
        <v>9938.000000000171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337105.1+363.9+729.2+15.5+327.8+10035.9+3545.6+2688.8+857.2+448.5</f>
        <v>356117.5</v>
      </c>
      <c r="E18" s="3">
        <f>D18/D154*100</f>
        <v>19.09350570152532</v>
      </c>
      <c r="F18" s="3">
        <f>D18/B18*100</f>
        <v>98.11726599934042</v>
      </c>
      <c r="G18" s="3">
        <f t="shared" si="0"/>
        <v>87.69274032872451</v>
      </c>
      <c r="H18" s="37">
        <f>B18-D18</f>
        <v>6833.399999999965</v>
      </c>
      <c r="I18" s="37">
        <f t="shared" si="1"/>
        <v>49979.399999999965</v>
      </c>
      <c r="J18" s="153"/>
      <c r="K18" s="154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</f>
        <v>212465.5</v>
      </c>
      <c r="E19" s="132">
        <f>D19/D18*100</f>
        <v>59.66162853552549</v>
      </c>
      <c r="F19" s="132">
        <f t="shared" si="3"/>
        <v>100.21153964068918</v>
      </c>
      <c r="G19" s="132">
        <f t="shared" si="0"/>
        <v>93.30456304855524</v>
      </c>
      <c r="H19" s="131">
        <f t="shared" si="2"/>
        <v>-448.5</v>
      </c>
      <c r="I19" s="131">
        <f t="shared" si="1"/>
        <v>15246.299999999988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356117.5</v>
      </c>
      <c r="E25" s="96">
        <f>D25/D18*100</f>
        <v>100</v>
      </c>
      <c r="F25" s="96">
        <f t="shared" si="3"/>
        <v>98.11726599934042</v>
      </c>
      <c r="G25" s="96">
        <f t="shared" si="0"/>
        <v>87.69274032872451</v>
      </c>
      <c r="H25" s="94">
        <f t="shared" si="2"/>
        <v>6833.399999999965</v>
      </c>
      <c r="I25" s="94">
        <f t="shared" si="1"/>
        <v>49979.399999999965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</f>
        <v>21567.000000000007</v>
      </c>
      <c r="E33" s="3">
        <f>D33/D154*100</f>
        <v>1.1563308106588324</v>
      </c>
      <c r="F33" s="3">
        <f>D33/B33*100</f>
        <v>96.40563047860859</v>
      </c>
      <c r="G33" s="3">
        <f t="shared" si="0"/>
        <v>86.72068195983036</v>
      </c>
      <c r="H33" s="37">
        <f t="shared" si="2"/>
        <v>804.0999999999949</v>
      </c>
      <c r="I33" s="37">
        <f t="shared" si="1"/>
        <v>3302.499999999989</v>
      </c>
      <c r="J33" s="153"/>
      <c r="K33" s="154"/>
    </row>
    <row r="34" spans="1:11" s="152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6">
        <f>D34/D33*100</f>
        <v>53.53595771317289</v>
      </c>
      <c r="F34" s="96">
        <f t="shared" si="3"/>
        <v>97.30980253343785</v>
      </c>
      <c r="G34" s="96">
        <f t="shared" si="0"/>
        <v>89.18248806636491</v>
      </c>
      <c r="H34" s="94">
        <f t="shared" si="2"/>
        <v>319.2000000000007</v>
      </c>
      <c r="I34" s="94">
        <f t="shared" si="1"/>
        <v>1400.5</v>
      </c>
      <c r="J34" s="153"/>
      <c r="K34" s="154"/>
    </row>
    <row r="35" spans="1:11" s="152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0.2763481244493902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3"/>
      <c r="K35" s="154"/>
    </row>
    <row r="36" spans="1:11" s="152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6">
        <f>D36/D33*100</f>
        <v>5.281216673621734</v>
      </c>
      <c r="F36" s="96">
        <f t="shared" si="3"/>
        <v>77.20986984815616</v>
      </c>
      <c r="G36" s="96">
        <f t="shared" si="0"/>
        <v>63.88109927089174</v>
      </c>
      <c r="H36" s="94">
        <f t="shared" si="2"/>
        <v>336.2000000000005</v>
      </c>
      <c r="I36" s="94">
        <f t="shared" si="1"/>
        <v>644.0000000000002</v>
      </c>
      <c r="J36" s="153"/>
      <c r="K36" s="154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</f>
        <v>796.8999999999999</v>
      </c>
      <c r="E37" s="101">
        <f>D37/D33*100</f>
        <v>3.6949969861362244</v>
      </c>
      <c r="F37" s="101">
        <f t="shared" si="3"/>
        <v>99.98745294855708</v>
      </c>
      <c r="G37" s="101">
        <f t="shared" si="0"/>
        <v>79.05753968253967</v>
      </c>
      <c r="H37" s="98">
        <f t="shared" si="2"/>
        <v>0.10000000000013642</v>
      </c>
      <c r="I37" s="98">
        <f t="shared" si="1"/>
        <v>211.10000000000014</v>
      </c>
      <c r="J37" s="148"/>
      <c r="K37" s="154"/>
      <c r="L37" s="127"/>
    </row>
    <row r="38" spans="1:11" s="152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</f>
        <v>84.4</v>
      </c>
      <c r="E38" s="96">
        <f>D38/D33*100</f>
        <v>0.3913386191867203</v>
      </c>
      <c r="F38" s="96">
        <f t="shared" si="3"/>
        <v>100</v>
      </c>
      <c r="G38" s="96">
        <f t="shared" si="0"/>
        <v>94.30167597765364</v>
      </c>
      <c r="H38" s="94">
        <f t="shared" si="2"/>
        <v>0</v>
      </c>
      <c r="I38" s="94">
        <f t="shared" si="1"/>
        <v>5.099999999999994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7941.000000000007</v>
      </c>
      <c r="E39" s="96">
        <f>D39/D33*100</f>
        <v>36.820141883433045</v>
      </c>
      <c r="F39" s="96">
        <f t="shared" si="3"/>
        <v>98.16307357594945</v>
      </c>
      <c r="G39" s="96">
        <f t="shared" si="0"/>
        <v>88.61437514646326</v>
      </c>
      <c r="H39" s="94">
        <f>B39-D39</f>
        <v>148.5999999999931</v>
      </c>
      <c r="I39" s="94">
        <f t="shared" si="1"/>
        <v>1020.2999999999884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63.9+1.1+0.6+70.8+0.5+48+6.7+2+13.7+10.4+20.2+0.7+37.4+27+181.7+0.2+2.1+7.5+10+0.2+3.3+24.2+12.6+1.5+22+2.4+8+14.4+3.9+1.2+1.7+0.1+3+13.7+46.4+0.8+12.3+4.5+8.5+7.8+2.1+0.8</f>
        <v>699.8999999999999</v>
      </c>
      <c r="E43" s="3">
        <f>D43/D154*100</f>
        <v>0.03752566116660251</v>
      </c>
      <c r="F43" s="3">
        <f>D43/B43*100</f>
        <v>45.81996726677577</v>
      </c>
      <c r="G43" s="3">
        <f t="shared" si="0"/>
        <v>43.91116130246564</v>
      </c>
      <c r="H43" s="37">
        <f t="shared" si="2"/>
        <v>827.6000000000001</v>
      </c>
      <c r="I43" s="37">
        <f t="shared" si="1"/>
        <v>894.0000000000002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</f>
        <v>12158.799999999997</v>
      </c>
      <c r="E45" s="3">
        <f>D45/D154*100</f>
        <v>0.6519031418666761</v>
      </c>
      <c r="F45" s="3">
        <f>D45/B45*100</f>
        <v>98.63871627212693</v>
      </c>
      <c r="G45" s="3">
        <f aca="true" t="shared" si="5" ref="G45:G76">D45/C45*100</f>
        <v>89.55901092344747</v>
      </c>
      <c r="H45" s="37">
        <f>B45-D45</f>
        <v>167.8000000000029</v>
      </c>
      <c r="I45" s="37">
        <f aca="true" t="shared" si="6" ref="I45:I77">C45-D45</f>
        <v>1417.5000000000018</v>
      </c>
      <c r="J45" s="153"/>
      <c r="K45" s="154"/>
    </row>
    <row r="46" spans="1:11" s="152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</f>
        <v>11143</v>
      </c>
      <c r="E46" s="96">
        <f>D46/D45*100</f>
        <v>91.64555712734811</v>
      </c>
      <c r="F46" s="96">
        <f aca="true" t="shared" si="7" ref="F46:F74">D46/B46*100</f>
        <v>99.05241075238233</v>
      </c>
      <c r="G46" s="96">
        <f t="shared" si="5"/>
        <v>90.91576645670834</v>
      </c>
      <c r="H46" s="94">
        <f aca="true" t="shared" si="8" ref="H46:H74">B46-D46</f>
        <v>106.59999999999854</v>
      </c>
      <c r="I46" s="94">
        <f t="shared" si="6"/>
        <v>1113.3999999999996</v>
      </c>
      <c r="J46" s="153"/>
      <c r="K46" s="154"/>
    </row>
    <row r="47" spans="1:11" s="152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0.011514294173767151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3"/>
      <c r="K47" s="154"/>
    </row>
    <row r="48" spans="1:11" s="152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0.49346975030430645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3"/>
      <c r="K48" s="154"/>
    </row>
    <row r="49" spans="1:11" s="152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</f>
        <v>643.5999999999999</v>
      </c>
      <c r="E49" s="96">
        <f>D49/D45*100</f>
        <v>5.293285521597527</v>
      </c>
      <c r="F49" s="96">
        <f t="shared" si="7"/>
        <v>94.02483564645725</v>
      </c>
      <c r="G49" s="96">
        <f t="shared" si="5"/>
        <v>73.15298931575357</v>
      </c>
      <c r="H49" s="94">
        <f t="shared" si="8"/>
        <v>40.90000000000009</v>
      </c>
      <c r="I49" s="94">
        <f t="shared" si="6"/>
        <v>236.20000000000005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310.79999999999757</v>
      </c>
      <c r="E50" s="96">
        <f>D50/D45*100</f>
        <v>2.5561733065762873</v>
      </c>
      <c r="F50" s="96">
        <f t="shared" si="7"/>
        <v>99.51969260326473</v>
      </c>
      <c r="G50" s="96">
        <f t="shared" si="5"/>
        <v>91.49249337650804</v>
      </c>
      <c r="H50" s="94">
        <f t="shared" si="8"/>
        <v>1.5000000000042633</v>
      </c>
      <c r="I50" s="94">
        <f t="shared" si="6"/>
        <v>28.900000000002137</v>
      </c>
      <c r="J50" s="153"/>
      <c r="K50" s="154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</f>
        <v>29796.099999999995</v>
      </c>
      <c r="E51" s="3">
        <f>D51/D154*100</f>
        <v>1.59754015243064</v>
      </c>
      <c r="F51" s="3">
        <f>D51/B51*100</f>
        <v>86.78913886914678</v>
      </c>
      <c r="G51" s="3">
        <f t="shared" si="5"/>
        <v>78.96018613722849</v>
      </c>
      <c r="H51" s="37">
        <f>B51-D51</f>
        <v>4535.500000000004</v>
      </c>
      <c r="I51" s="37">
        <f t="shared" si="6"/>
        <v>7939.500000000004</v>
      </c>
      <c r="J51" s="153"/>
      <c r="K51" s="154"/>
    </row>
    <row r="52" spans="1:11" s="152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</f>
        <v>17243.800000000003</v>
      </c>
      <c r="E52" s="96">
        <f>D52/D51*100</f>
        <v>57.87267461177807</v>
      </c>
      <c r="F52" s="96">
        <f t="shared" si="7"/>
        <v>93.21224897970217</v>
      </c>
      <c r="G52" s="96">
        <f t="shared" si="5"/>
        <v>85.40931964972064</v>
      </c>
      <c r="H52" s="94">
        <f t="shared" si="8"/>
        <v>1255.699999999997</v>
      </c>
      <c r="I52" s="94">
        <f t="shared" si="6"/>
        <v>2945.7999999999993</v>
      </c>
      <c r="J52" s="153"/>
      <c r="K52" s="154"/>
    </row>
    <row r="53" spans="1:11" s="152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</f>
        <v>9.2</v>
      </c>
      <c r="E53" s="96">
        <f>D53/D51*100</f>
        <v>0.030876524108859885</v>
      </c>
      <c r="F53" s="96">
        <f>D53/B53*100</f>
        <v>60.130718954248366</v>
      </c>
      <c r="G53" s="96">
        <f t="shared" si="5"/>
        <v>60.19228819020762</v>
      </c>
      <c r="H53" s="94">
        <f t="shared" si="8"/>
        <v>6.100000000000001</v>
      </c>
      <c r="I53" s="94">
        <f t="shared" si="6"/>
        <v>6.084350000000001</v>
      </c>
      <c r="J53" s="153"/>
      <c r="K53" s="154"/>
    </row>
    <row r="54" spans="1:11" s="152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</f>
        <v>820.8000000000001</v>
      </c>
      <c r="E54" s="96">
        <f>D54/D51*100</f>
        <v>2.7547229335382823</v>
      </c>
      <c r="F54" s="96">
        <f t="shared" si="7"/>
        <v>80.13277360148395</v>
      </c>
      <c r="G54" s="96">
        <f t="shared" si="5"/>
        <v>75.05486466715436</v>
      </c>
      <c r="H54" s="94">
        <f t="shared" si="8"/>
        <v>203.4999999999999</v>
      </c>
      <c r="I54" s="94">
        <f t="shared" si="6"/>
        <v>272.79999999999984</v>
      </c>
      <c r="J54" s="153"/>
      <c r="K54" s="154"/>
    </row>
    <row r="55" spans="1:11" s="152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</f>
        <v>644.6</v>
      </c>
      <c r="E55" s="96">
        <f>D55/D51*100</f>
        <v>2.163370373975118</v>
      </c>
      <c r="F55" s="96">
        <f t="shared" si="7"/>
        <v>57.74950725676402</v>
      </c>
      <c r="G55" s="96">
        <f t="shared" si="5"/>
        <v>52.84039675383227</v>
      </c>
      <c r="H55" s="94">
        <f t="shared" si="8"/>
        <v>471.6</v>
      </c>
      <c r="I55" s="94">
        <f t="shared" si="6"/>
        <v>575.3000000000001</v>
      </c>
      <c r="J55" s="153"/>
      <c r="K55" s="154"/>
    </row>
    <row r="56" spans="1:11" s="152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</f>
        <v>1202</v>
      </c>
      <c r="E56" s="96">
        <f>D56/D51*100</f>
        <v>4.034084997701042</v>
      </c>
      <c r="F56" s="96">
        <f>D56/B56*100</f>
        <v>99.3388429752066</v>
      </c>
      <c r="G56" s="96">
        <f>D56/C56*100</f>
        <v>91.06060606060606</v>
      </c>
      <c r="H56" s="94">
        <f t="shared" si="8"/>
        <v>8</v>
      </c>
      <c r="I56" s="94">
        <f t="shared" si="6"/>
        <v>118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9875.699999999992</v>
      </c>
      <c r="E57" s="96">
        <f>D57/D51*100</f>
        <v>33.144270558898626</v>
      </c>
      <c r="F57" s="96">
        <f t="shared" si="7"/>
        <v>79.21917489551825</v>
      </c>
      <c r="G57" s="96">
        <f t="shared" si="5"/>
        <v>71.06243616504572</v>
      </c>
      <c r="H57" s="94">
        <f>B57-D57</f>
        <v>2590.6000000000076</v>
      </c>
      <c r="I57" s="94">
        <f>C57-D57</f>
        <v>4021.515650000005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</f>
        <v>7671.9</v>
      </c>
      <c r="E59" s="3">
        <f>D59/D154*100</f>
        <v>0.4113346476697497</v>
      </c>
      <c r="F59" s="3">
        <f>D59/B59*100</f>
        <v>82.99059961273434</v>
      </c>
      <c r="G59" s="3">
        <f t="shared" si="5"/>
        <v>79.94393847821102</v>
      </c>
      <c r="H59" s="37">
        <f>B59-D59</f>
        <v>1572.3999999999996</v>
      </c>
      <c r="I59" s="37">
        <f t="shared" si="6"/>
        <v>1924.7000000000007</v>
      </c>
      <c r="J59" s="153"/>
      <c r="K59" s="154"/>
    </row>
    <row r="60" spans="1:11" s="152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77.7+79.1+76.9+40.5+47.3+155.9+45+29.2+85.8+95.3+38.3+30.7+89.8+79.1+80.7+178.9+50.9+35.4+119.2+73+83.9+167.9+42.3+43+65+68.5+34.6+47.8+164.9+73.8+172.5+81.2+83.4+72.9+4.4</f>
        <v>2714.8000000000006</v>
      </c>
      <c r="E60" s="96">
        <f>D60/D59*100</f>
        <v>35.386279800310234</v>
      </c>
      <c r="F60" s="96">
        <f t="shared" si="7"/>
        <v>94.85342930016424</v>
      </c>
      <c r="G60" s="96">
        <f t="shared" si="5"/>
        <v>87.02118793473734</v>
      </c>
      <c r="H60" s="94">
        <f t="shared" si="8"/>
        <v>147.29999999999927</v>
      </c>
      <c r="I60" s="94">
        <f t="shared" si="6"/>
        <v>404.8999999999992</v>
      </c>
      <c r="J60" s="153"/>
      <c r="K60" s="154"/>
    </row>
    <row r="61" spans="1:11" s="152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5.097824528474042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10.9+43.2+13-3+39.2+5.7+50.2+3.5+0.2+29.7+2.5+1.8+22+0.1+0.7+2.1+0.1+0.1+2.2+0.1+0.1+2.1+1.2+0.5+0.1+0.6+16.3+0.1+1.9+0.2+25.9</f>
        <v>273.2999999999999</v>
      </c>
      <c r="E62" s="96">
        <f>D62/D59*100</f>
        <v>3.562350916982754</v>
      </c>
      <c r="F62" s="96">
        <f t="shared" si="7"/>
        <v>76.81281618887013</v>
      </c>
      <c r="G62" s="96">
        <f t="shared" si="5"/>
        <v>69.41833883667765</v>
      </c>
      <c r="H62" s="94">
        <f t="shared" si="8"/>
        <v>82.50000000000011</v>
      </c>
      <c r="I62" s="94">
        <f t="shared" si="6"/>
        <v>120.40000000000009</v>
      </c>
      <c r="J62" s="153"/>
      <c r="K62" s="154"/>
    </row>
    <row r="63" spans="1:11" s="152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46.70811663342849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709.2999999999982</v>
      </c>
      <c r="E64" s="96">
        <f>D64/D59*100</f>
        <v>9.245428120804473</v>
      </c>
      <c r="F64" s="96">
        <f t="shared" si="7"/>
        <v>92.51336898395719</v>
      </c>
      <c r="G64" s="96">
        <f t="shared" si="5"/>
        <v>86.13236187006653</v>
      </c>
      <c r="H64" s="94">
        <f t="shared" si="8"/>
        <v>57.40000000000009</v>
      </c>
      <c r="I64" s="94">
        <f t="shared" si="6"/>
        <v>114.2000000000022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0.01217077451752932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</f>
        <v>204055.2</v>
      </c>
      <c r="D90" s="37">
        <f>163043.6+2929.1+4743+0.1+24.6+255.3+62.3+21.8+32.8+6.6+402.7+1480.2+3226+109.1+17.7+22.1+585.8+20.3+65+7.6+6.1+2192.3+4645.9+2095+0.4+0.2+79.2+340.9+68.6+54.4</f>
        <v>186538.7</v>
      </c>
      <c r="E90" s="3">
        <f>D90/D154*100</f>
        <v>10.001411702612542</v>
      </c>
      <c r="F90" s="3">
        <f aca="true" t="shared" si="11" ref="F90:F96">D90/B90*100</f>
        <v>98.370707325858</v>
      </c>
      <c r="G90" s="3">
        <f t="shared" si="9"/>
        <v>91.4158031748272</v>
      </c>
      <c r="H90" s="37">
        <f aca="true" t="shared" si="12" ref="H90:H96">B90-D90</f>
        <v>3089.600000000006</v>
      </c>
      <c r="I90" s="37">
        <f t="shared" si="10"/>
        <v>17516.5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163944.6+273.6+100-321+12937.7+490+80</f>
        <v>177504.90000000002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</f>
        <v>175690.41000000006</v>
      </c>
      <c r="E91" s="96">
        <f>D91/D90*100</f>
        <v>94.18442929000794</v>
      </c>
      <c r="F91" s="96">
        <f t="shared" si="11"/>
        <v>98.9777803316979</v>
      </c>
      <c r="G91" s="96">
        <f t="shared" si="9"/>
        <v>92.49137024731871</v>
      </c>
      <c r="H91" s="94">
        <f t="shared" si="12"/>
        <v>1814.4899999999616</v>
      </c>
      <c r="I91" s="94">
        <f t="shared" si="10"/>
        <v>14262.889999999927</v>
      </c>
      <c r="K91" s="154"/>
    </row>
    <row r="92" spans="1:11" s="152" customFormat="1" ht="18">
      <c r="A92" s="92" t="s">
        <v>25</v>
      </c>
      <c r="B92" s="114">
        <f>2081.4-200+447.3-40</f>
        <v>2288.7000000000003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57.2+3.4+167+1.4+0.3+83.4+86.9+53.1+5.3+4.7+17+71.3+284.2+22.2+4.8+1.6+54.8+7+38.2+1.9+190+51.9+21+0.9+36.9+5.5+20.1+0.9+46.6+43.3-17.3+22+2.1+65.9+0.7+4.5+1+37+52.4+38.3+64.1+5+1.1+50.5+3.4+14.9+1.4+1.3+61.1+6.3+24</f>
        <v>1822.5000000000002</v>
      </c>
      <c r="E92" s="96">
        <f>D92/D90*100</f>
        <v>0.9770090603183148</v>
      </c>
      <c r="F92" s="96">
        <f t="shared" si="11"/>
        <v>79.63035784506488</v>
      </c>
      <c r="G92" s="96">
        <f t="shared" si="9"/>
        <v>65.64255870911973</v>
      </c>
      <c r="H92" s="94">
        <f t="shared" si="12"/>
        <v>466.20000000000005</v>
      </c>
      <c r="I92" s="94">
        <f t="shared" si="10"/>
        <v>953.8999999999999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9834.699999999993</v>
      </c>
      <c r="C94" s="115">
        <f>C90-C91-C92-C93</f>
        <v>11325.500000000024</v>
      </c>
      <c r="D94" s="115">
        <f>D90-D91-D92-D93</f>
        <v>9025.78999999995</v>
      </c>
      <c r="E94" s="96">
        <f>D94/D90*100</f>
        <v>4.83856164967374</v>
      </c>
      <c r="F94" s="96">
        <f t="shared" si="11"/>
        <v>91.77493975413542</v>
      </c>
      <c r="G94" s="96">
        <f>D94/C94*100</f>
        <v>79.69440642797167</v>
      </c>
      <c r="H94" s="94">
        <f t="shared" si="12"/>
        <v>808.9100000000435</v>
      </c>
      <c r="I94" s="94">
        <f>C94-D94</f>
        <v>2299.7100000000737</v>
      </c>
      <c r="K94" s="154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</f>
        <v>39518.600000000006</v>
      </c>
      <c r="E95" s="75">
        <f>D95/D154*100</f>
        <v>2.118819250433631</v>
      </c>
      <c r="F95" s="77">
        <f t="shared" si="11"/>
        <v>97.51057923632102</v>
      </c>
      <c r="G95" s="74">
        <f>D95/C95*100</f>
        <v>45.43762281067868</v>
      </c>
      <c r="H95" s="78">
        <f t="shared" si="12"/>
        <v>1008.8999999999942</v>
      </c>
      <c r="I95" s="80">
        <f>C95-D95</f>
        <v>47454.7</v>
      </c>
      <c r="J95" s="153"/>
      <c r="K95" s="154"/>
    </row>
    <row r="96" spans="1:11" s="152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21">
        <f>D96/D95*100</f>
        <v>28.10600577955696</v>
      </c>
      <c r="F96" s="122">
        <f t="shared" si="11"/>
        <v>109.81254819765485</v>
      </c>
      <c r="G96" s="123">
        <f>D96/C96*100</f>
        <v>86.6780602768803</v>
      </c>
      <c r="H96" s="124">
        <f t="shared" si="12"/>
        <v>-992.4999999999964</v>
      </c>
      <c r="I96" s="113">
        <f>C96-D96</f>
        <v>1707.100000000004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</f>
        <v>10762.5</v>
      </c>
      <c r="E102" s="16">
        <f>D102/D154*100</f>
        <v>0.5770394746471775</v>
      </c>
      <c r="F102" s="16">
        <f>D102/B102*100</f>
        <v>93.55034986309705</v>
      </c>
      <c r="G102" s="16">
        <f aca="true" t="shared" si="14" ref="G102:G152">D102/C102*100</f>
        <v>77.38240750061115</v>
      </c>
      <c r="H102" s="62">
        <f aca="true" t="shared" si="15" ref="H102:H108">B102-D102</f>
        <v>742</v>
      </c>
      <c r="I102" s="62">
        <f aca="true" t="shared" si="16" ref="I102:I152">C102-D102</f>
        <v>3145.7000000000007</v>
      </c>
      <c r="J102" s="148"/>
      <c r="K102" s="154"/>
    </row>
    <row r="103" spans="1:11" s="152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</f>
        <v>295.49999999999994</v>
      </c>
      <c r="E103" s="108">
        <f>D103/D102*100</f>
        <v>2.7456445993031355</v>
      </c>
      <c r="F103" s="96">
        <f>D103/B103*100</f>
        <v>90.25656689065362</v>
      </c>
      <c r="G103" s="108">
        <f>D103/C103*100</f>
        <v>81.22594832325451</v>
      </c>
      <c r="H103" s="107">
        <f t="shared" si="15"/>
        <v>31.90000000000009</v>
      </c>
      <c r="I103" s="107">
        <f t="shared" si="16"/>
        <v>68.30000000000007</v>
      </c>
      <c r="J103" s="153"/>
      <c r="K103" s="154"/>
    </row>
    <row r="104" spans="1:11" s="152" customFormat="1" ht="18">
      <c r="A104" s="109" t="s">
        <v>48</v>
      </c>
      <c r="B104" s="93">
        <f>9329.9-100+615.5-461</f>
        <v>9384.4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</f>
        <v>9097.699999999997</v>
      </c>
      <c r="E104" s="96">
        <f>D104/D102*100</f>
        <v>84.53147502903597</v>
      </c>
      <c r="F104" s="96">
        <f aca="true" t="shared" si="17" ref="F104:F152">D104/B104*100</f>
        <v>96.94492988363665</v>
      </c>
      <c r="G104" s="96">
        <f t="shared" si="14"/>
        <v>85.63427743107519</v>
      </c>
      <c r="H104" s="94">
        <f t="shared" si="15"/>
        <v>286.70000000000255</v>
      </c>
      <c r="I104" s="94">
        <f t="shared" si="16"/>
        <v>1526.2000000000025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1369.300000000003</v>
      </c>
      <c r="E106" s="112">
        <f>D106/D102*100</f>
        <v>12.722880371660885</v>
      </c>
      <c r="F106" s="112">
        <f t="shared" si="17"/>
        <v>76.38199364087703</v>
      </c>
      <c r="G106" s="112">
        <f t="shared" si="14"/>
        <v>46.88580722479034</v>
      </c>
      <c r="H106" s="113">
        <f t="shared" si="15"/>
        <v>423.3999999999978</v>
      </c>
      <c r="I106" s="113">
        <f t="shared" si="16"/>
        <v>1551.199999999999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484262.30000000005</v>
      </c>
      <c r="E107" s="65">
        <f>D107/D154*100</f>
        <v>25.96408484863498</v>
      </c>
      <c r="F107" s="65">
        <f>D107/B107*100</f>
        <v>93.5694645391689</v>
      </c>
      <c r="G107" s="65">
        <f t="shared" si="14"/>
        <v>83.78173806921264</v>
      </c>
      <c r="H107" s="64">
        <f t="shared" si="15"/>
        <v>33280.792060000065</v>
      </c>
      <c r="I107" s="64">
        <f t="shared" si="16"/>
        <v>93742.29999999981</v>
      </c>
      <c r="J107" s="145"/>
      <c r="K107" s="154"/>
      <c r="L107" s="86"/>
    </row>
    <row r="108" spans="1:12" s="152" customFormat="1" ht="37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</f>
        <v>2558.2000000000003</v>
      </c>
      <c r="E108" s="89">
        <f>D108/D107*100</f>
        <v>0.5282674286228765</v>
      </c>
      <c r="F108" s="89">
        <f t="shared" si="17"/>
        <v>65.82102608964135</v>
      </c>
      <c r="G108" s="89">
        <f t="shared" si="14"/>
        <v>57.37160798385289</v>
      </c>
      <c r="H108" s="90">
        <f t="shared" si="15"/>
        <v>1328.3999999999996</v>
      </c>
      <c r="I108" s="90">
        <f t="shared" si="16"/>
        <v>1900.7999999999997</v>
      </c>
      <c r="K108" s="154"/>
      <c r="L108" s="91"/>
    </row>
    <row r="109" spans="1:12" s="152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</f>
        <v>913.9999999999999</v>
      </c>
      <c r="E109" s="96">
        <f>D109/D108*100</f>
        <v>35.728246423266356</v>
      </c>
      <c r="F109" s="96">
        <f t="shared" si="17"/>
        <v>52.89964116217154</v>
      </c>
      <c r="G109" s="96">
        <f t="shared" si="14"/>
        <v>45.81453634085212</v>
      </c>
      <c r="H109" s="94">
        <f aca="true" t="shared" si="18" ref="H109:H152">B109-D109</f>
        <v>813.8000000000003</v>
      </c>
      <c r="I109" s="94">
        <f t="shared" si="16"/>
        <v>1081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>
        <v>64.296</v>
      </c>
      <c r="C113" s="90">
        <v>64.3</v>
      </c>
      <c r="D113" s="88">
        <f>6.8+7+3.6+16.9+0.1+11+1+17.9</f>
        <v>64.3</v>
      </c>
      <c r="E113" s="89">
        <f>D113/D107*100</f>
        <v>0.013277928098057602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</f>
        <v>2665.5999999999995</v>
      </c>
      <c r="E114" s="89">
        <f>D114/D107*100</f>
        <v>0.5504454920401607</v>
      </c>
      <c r="F114" s="89">
        <f t="shared" si="17"/>
        <v>87.77082647349356</v>
      </c>
      <c r="G114" s="89">
        <f t="shared" si="14"/>
        <v>80.49524384719913</v>
      </c>
      <c r="H114" s="90">
        <f t="shared" si="18"/>
        <v>371.40000000000055</v>
      </c>
      <c r="I114" s="90">
        <f t="shared" si="16"/>
        <v>645.9000000000005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0.01358767758712582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4"/>
      <c r="L117" s="91"/>
    </row>
    <row r="118" spans="1:12" s="152" customFormat="1" ht="18.7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</f>
        <v>439.80000000000007</v>
      </c>
      <c r="E119" s="89">
        <f>D119/D107*100</f>
        <v>0.09081855019480145</v>
      </c>
      <c r="F119" s="89">
        <f t="shared" si="17"/>
        <v>99.7278911564626</v>
      </c>
      <c r="G119" s="89">
        <f t="shared" si="14"/>
        <v>89.46297803091946</v>
      </c>
      <c r="H119" s="90">
        <f t="shared" si="18"/>
        <v>1.1999999999999318</v>
      </c>
      <c r="I119" s="90">
        <f t="shared" si="16"/>
        <v>51.799999999999955</v>
      </c>
      <c r="K119" s="154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</f>
        <v>363.29999999999995</v>
      </c>
      <c r="E120" s="96">
        <f>D120/D119*100</f>
        <v>82.60572987721689</v>
      </c>
      <c r="F120" s="96">
        <f t="shared" si="17"/>
        <v>99.97248211337369</v>
      </c>
      <c r="G120" s="96">
        <f t="shared" si="14"/>
        <v>88.86986301369862</v>
      </c>
      <c r="H120" s="94">
        <f t="shared" si="18"/>
        <v>0.10000000000002274</v>
      </c>
      <c r="I120" s="94">
        <f t="shared" si="16"/>
        <v>45.50000000000006</v>
      </c>
      <c r="K120" s="154"/>
      <c r="L120" s="91"/>
    </row>
    <row r="121" spans="1:12" s="102" customFormat="1" ht="18.75">
      <c r="A121" s="97" t="s">
        <v>105</v>
      </c>
      <c r="B121" s="143">
        <f>275+22</f>
        <v>297</v>
      </c>
      <c r="C121" s="98">
        <v>317</v>
      </c>
      <c r="D121" s="88">
        <f>3.6+3+7+40</f>
        <v>53.6</v>
      </c>
      <c r="E121" s="89">
        <f>D121/D107*100</f>
        <v>0.011068381742704315</v>
      </c>
      <c r="F121" s="89">
        <f t="shared" si="17"/>
        <v>18.04713804713805</v>
      </c>
      <c r="G121" s="89">
        <f t="shared" si="14"/>
        <v>16.90851735015773</v>
      </c>
      <c r="H121" s="90">
        <f t="shared" si="18"/>
        <v>243.4</v>
      </c>
      <c r="I121" s="90">
        <f t="shared" si="16"/>
        <v>263.4</v>
      </c>
      <c r="K121" s="154"/>
      <c r="L121" s="91"/>
    </row>
    <row r="122" spans="1:13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0.09744718926086131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>
        <f>H108+H111+H113+H114+H117+H119+H121+H126+H127+H128+H130+H132+H136+H137+H139+H69</f>
        <v>4206.959</v>
      </c>
      <c r="L122" s="154">
        <f>I108+I111+I113+I114+I117+I119+I121+I126+I127+I128+I130+I132+I136+I137+I139+I69</f>
        <v>6449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9.855526643308803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4"/>
      <c r="L125" s="91"/>
    </row>
    <row r="126" spans="1:12" s="102" customFormat="1" ht="18.7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0.0022921462191048112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4"/>
      <c r="L126" s="91"/>
    </row>
    <row r="127" spans="1:17" s="102" customFormat="1" ht="37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0.03745903821131647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4"/>
      <c r="L127" s="91"/>
      <c r="Q127" s="91"/>
    </row>
    <row r="128" spans="1:17" s="102" customFormat="1" ht="37.5">
      <c r="A128" s="97" t="s">
        <v>85</v>
      </c>
      <c r="B128" s="143">
        <v>111.1</v>
      </c>
      <c r="C128" s="98">
        <f>111.1</f>
        <v>111.1</v>
      </c>
      <c r="D128" s="99">
        <f>34.5+22.7</f>
        <v>57.2</v>
      </c>
      <c r="E128" s="101">
        <f>D128/D107*100</f>
        <v>0.011811780516468038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101">
        <f>D130/D107*100</f>
        <v>0.12255754784132483</v>
      </c>
      <c r="F130" s="89">
        <f t="shared" si="17"/>
        <v>66.17975022301516</v>
      </c>
      <c r="G130" s="89">
        <f t="shared" si="14"/>
        <v>63.004246284501065</v>
      </c>
      <c r="H130" s="90">
        <f t="shared" si="18"/>
        <v>303.29999999999995</v>
      </c>
      <c r="I130" s="90">
        <f t="shared" si="16"/>
        <v>348.5</v>
      </c>
      <c r="K130" s="154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</f>
        <v>275.59999999999997</v>
      </c>
      <c r="E131" s="96">
        <f>D131/D130*100</f>
        <v>46.43639427127211</v>
      </c>
      <c r="F131" s="96">
        <f>D131/B131*100</f>
        <v>55.46387603139464</v>
      </c>
      <c r="G131" s="96">
        <f t="shared" si="14"/>
        <v>53.95458104933437</v>
      </c>
      <c r="H131" s="94">
        <f t="shared" si="18"/>
        <v>221.3</v>
      </c>
      <c r="I131" s="94">
        <f t="shared" si="16"/>
        <v>235.20000000000005</v>
      </c>
      <c r="K131" s="154"/>
      <c r="L131" s="91"/>
      <c r="Q131" s="135"/>
    </row>
    <row r="132" spans="1:12" s="102" customFormat="1" ht="37.5">
      <c r="A132" s="97" t="s">
        <v>103</v>
      </c>
      <c r="B132" s="143">
        <f>395+45</f>
        <v>440</v>
      </c>
      <c r="C132" s="98">
        <v>485</v>
      </c>
      <c r="D132" s="99">
        <f>25+30</f>
        <v>55</v>
      </c>
      <c r="E132" s="101">
        <f>D132/D107*100</f>
        <v>0.01135748126583465</v>
      </c>
      <c r="F132" s="89">
        <f t="shared" si="17"/>
        <v>12.5</v>
      </c>
      <c r="G132" s="89">
        <f t="shared" si="14"/>
        <v>11.34020618556701</v>
      </c>
      <c r="H132" s="90">
        <f t="shared" si="18"/>
        <v>385</v>
      </c>
      <c r="I132" s="90">
        <f t="shared" si="16"/>
        <v>430</v>
      </c>
      <c r="K132" s="154"/>
      <c r="L132" s="91">
        <f>H140+H109</f>
        <v>816.3000000000004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2.9+1.5+9.7+8.2+0.2-0.4+16+13.6+102.3+20.9+65+5.6+39.4+51.1</f>
        <v>336</v>
      </c>
      <c r="E136" s="101">
        <f>D136/D107*100</f>
        <v>0.06938388555128078</v>
      </c>
      <c r="F136" s="89">
        <f t="shared" si="17"/>
        <v>96</v>
      </c>
      <c r="G136" s="89">
        <f t="shared" si="14"/>
        <v>22.653721682847898</v>
      </c>
      <c r="H136" s="90">
        <f t="shared" si="18"/>
        <v>14</v>
      </c>
      <c r="I136" s="90">
        <f t="shared" si="16"/>
        <v>1147.2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3.7+1.9+30+0.6+12.1+11.2+3.6+6+7.1+2.2+29.2+3.8+54.6</f>
        <v>166</v>
      </c>
      <c r="E137" s="101">
        <f>D137/D107*100</f>
        <v>0.03427894345688276</v>
      </c>
      <c r="F137" s="89">
        <f t="shared" si="17"/>
        <v>51.87500000000001</v>
      </c>
      <c r="G137" s="89">
        <f t="shared" si="14"/>
        <v>47.42857142857143</v>
      </c>
      <c r="H137" s="90">
        <f t="shared" si="18"/>
        <v>154</v>
      </c>
      <c r="I137" s="90">
        <f t="shared" si="16"/>
        <v>184</v>
      </c>
      <c r="K137" s="154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</f>
        <v>51.5</v>
      </c>
      <c r="E138" s="96"/>
      <c r="F138" s="89">
        <f>D138/B138*100</f>
        <v>52.55102040816326</v>
      </c>
      <c r="G138" s="96">
        <f>D138/C138*100</f>
        <v>46.81818181818182</v>
      </c>
      <c r="H138" s="94">
        <f>B138-D138</f>
        <v>46.5</v>
      </c>
      <c r="I138" s="94">
        <f>C138-D138</f>
        <v>58.5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</f>
        <v>536.9000000000002</v>
      </c>
      <c r="E139" s="101">
        <f>D139/D107*100</f>
        <v>0.11086966712048413</v>
      </c>
      <c r="F139" s="89">
        <f>D139/B139*100</f>
        <v>96.39138240574509</v>
      </c>
      <c r="G139" s="89">
        <f>D139/C139*100</f>
        <v>88.34951456310682</v>
      </c>
      <c r="H139" s="90">
        <f t="shared" si="18"/>
        <v>20.099999999999795</v>
      </c>
      <c r="I139" s="90">
        <f t="shared" si="16"/>
        <v>70.79999999999984</v>
      </c>
      <c r="K139" s="154">
        <f>H109+H140</f>
        <v>816.3000000000004</v>
      </c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</f>
        <v>445.59999999999997</v>
      </c>
      <c r="E140" s="96">
        <f>D140/D139*100</f>
        <v>82.99497113056431</v>
      </c>
      <c r="F140" s="96">
        <f t="shared" si="17"/>
        <v>99.44208881945993</v>
      </c>
      <c r="G140" s="96">
        <f>D140/C140*100</f>
        <v>91.01307189542483</v>
      </c>
      <c r="H140" s="94">
        <f t="shared" si="18"/>
        <v>2.500000000000057</v>
      </c>
      <c r="I140" s="94">
        <f t="shared" si="16"/>
        <v>44.00000000000006</v>
      </c>
      <c r="K140" s="154"/>
      <c r="L140" s="91"/>
    </row>
    <row r="141" spans="1:12" s="102" customFormat="1" ht="18.7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</f>
        <v>1599.3999999999999</v>
      </c>
      <c r="E141" s="101">
        <f>D141/D107*100</f>
        <v>0.33027555521047164</v>
      </c>
      <c r="F141" s="89">
        <f t="shared" si="17"/>
        <v>97.87650694571934</v>
      </c>
      <c r="G141" s="89">
        <f t="shared" si="14"/>
        <v>90.875</v>
      </c>
      <c r="H141" s="90">
        <f t="shared" si="18"/>
        <v>34.70000000000027</v>
      </c>
      <c r="I141" s="90">
        <f t="shared" si="16"/>
        <v>160.60000000000014</v>
      </c>
      <c r="J141" s="145"/>
      <c r="K141" s="154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</f>
        <v>1324.8999999999999</v>
      </c>
      <c r="E142" s="96">
        <f>D142/D141*100</f>
        <v>82.83731399274727</v>
      </c>
      <c r="F142" s="96">
        <f aca="true" t="shared" si="19" ref="F142:F151">D142/B142*100</f>
        <v>99.74403372732063</v>
      </c>
      <c r="G142" s="96">
        <f t="shared" si="14"/>
        <v>92.17336858216221</v>
      </c>
      <c r="H142" s="94">
        <f t="shared" si="18"/>
        <v>3.400000000000091</v>
      </c>
      <c r="I142" s="94">
        <f t="shared" si="16"/>
        <v>112.50000000000023</v>
      </c>
      <c r="J142" s="146"/>
      <c r="K142" s="154"/>
      <c r="L142" s="91">
        <f>B108+B111+B114+B117+B119+B126+B127+B128+B130+B136+B71+B132+B137+B121+B113+B139+B70</f>
        <v>12218.358999999999</v>
      </c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</f>
        <v>21.9</v>
      </c>
      <c r="E143" s="96">
        <f>D143/D141*100</f>
        <v>1.3692634738026759</v>
      </c>
      <c r="F143" s="96">
        <f t="shared" si="19"/>
        <v>62.393162393162385</v>
      </c>
      <c r="G143" s="96">
        <f>D143/C143*100</f>
        <v>54.75</v>
      </c>
      <c r="H143" s="94">
        <f t="shared" si="18"/>
        <v>13.200000000000003</v>
      </c>
      <c r="I143" s="94">
        <f t="shared" si="16"/>
        <v>18.1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0.12895903728206798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</f>
        <v>70400.6</v>
      </c>
      <c r="E146" s="101">
        <f>D146/D107*100</f>
        <v>14.537699920063982</v>
      </c>
      <c r="F146" s="89">
        <f t="shared" si="19"/>
        <v>83.9512562172888</v>
      </c>
      <c r="G146" s="89">
        <f t="shared" si="14"/>
        <v>57.74862663616296</v>
      </c>
      <c r="H146" s="90">
        <f t="shared" si="18"/>
        <v>13458.300000000003</v>
      </c>
      <c r="I146" s="90">
        <f t="shared" si="16"/>
        <v>51508.100000000006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>
        <v>128.19706</v>
      </c>
      <c r="C149" s="98">
        <v>162.3</v>
      </c>
      <c r="D149" s="99">
        <f>46.4+43+38.8</f>
        <v>128.2</v>
      </c>
      <c r="E149" s="101">
        <f>D149/D107*100</f>
        <v>0.026473256332363675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11221.5+372</f>
        <v>11593.5</v>
      </c>
      <c r="C150" s="98">
        <v>11593.5</v>
      </c>
      <c r="D150" s="99">
        <f>791.9+575.3+777.6+830.9+722.1+47.7+657.7+821-47.6+744.9+750.8+1599.5+613.3+554.9+554.9+291.8+0.1+58.4+1064.6+139.4</f>
        <v>11549.199999999997</v>
      </c>
      <c r="E150" s="101">
        <f>D150/D107*100</f>
        <v>2.384905866097773</v>
      </c>
      <c r="F150" s="89">
        <f t="shared" si="19"/>
        <v>99.61788933454088</v>
      </c>
      <c r="G150" s="89">
        <f t="shared" si="14"/>
        <v>99.61788933454088</v>
      </c>
      <c r="H150" s="90">
        <f t="shared" si="18"/>
        <v>44.30000000000291</v>
      </c>
      <c r="I150" s="90">
        <f t="shared" si="16"/>
        <v>44.30000000000291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</f>
        <v>305264.80000000005</v>
      </c>
      <c r="E151" s="101">
        <f>D151/D107*100</f>
        <v>63.03707722034113</v>
      </c>
      <c r="F151" s="89">
        <f t="shared" si="19"/>
        <v>96.02339302694783</v>
      </c>
      <c r="G151" s="89">
        <f t="shared" si="14"/>
        <v>94.62350659418698</v>
      </c>
      <c r="H151" s="90">
        <f t="shared" si="18"/>
        <v>12641.900000000023</v>
      </c>
      <c r="I151" s="90">
        <f>C151-D151</f>
        <v>17345.099999999977</v>
      </c>
      <c r="K151" s="154"/>
      <c r="L151" s="91"/>
    </row>
    <row r="152" spans="1:12" s="102" customFormat="1" ht="18.7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</f>
        <v>38712.699999999975</v>
      </c>
      <c r="E152" s="101">
        <f>D152/D107*100</f>
        <v>7.9941593636341235</v>
      </c>
      <c r="F152" s="89">
        <f t="shared" si="17"/>
        <v>99.99999999999993</v>
      </c>
      <c r="G152" s="89">
        <f t="shared" si="14"/>
        <v>91.66674559575671</v>
      </c>
      <c r="H152" s="90">
        <f t="shared" si="18"/>
        <v>0</v>
      </c>
      <c r="I152" s="90">
        <f t="shared" si="16"/>
        <v>3519.3000000000247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495951.70000000007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1865123.7</v>
      </c>
      <c r="E154" s="25">
        <v>100</v>
      </c>
      <c r="F154" s="3">
        <f>D154/B154*100</f>
        <v>95.26888037856547</v>
      </c>
      <c r="G154" s="3">
        <f aca="true" t="shared" si="20" ref="G154:G160">D154/C154*100</f>
        <v>84.53060999361101</v>
      </c>
      <c r="H154" s="37">
        <f aca="true" t="shared" si="21" ref="H154:H160">B154-D154</f>
        <v>92623.35506000044</v>
      </c>
      <c r="I154" s="37">
        <f aca="true" t="shared" si="22" ref="I154:I160">C154-D154</f>
        <v>341323.99999999977</v>
      </c>
      <c r="K154" s="136">
        <f>D154-751574.4-254427.6-132352.6+0.9-133656.1-0.2-161669.9-225765.7-0.4-173197.3</f>
        <v>32480.399999999936</v>
      </c>
      <c r="L154" s="158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897190</v>
      </c>
      <c r="D155" s="48">
        <f>D8+D20+D34+D52+D60+D91+D115+D120+D46+D142+D133+D103</f>
        <v>809621.7100000003</v>
      </c>
      <c r="E155" s="6">
        <f>D155/D154*100</f>
        <v>43.40847258549127</v>
      </c>
      <c r="F155" s="6">
        <f aca="true" t="shared" si="23" ref="F155:F160">D155/B155*100</f>
        <v>97.88341377628585</v>
      </c>
      <c r="G155" s="6">
        <f t="shared" si="20"/>
        <v>90.23971622510285</v>
      </c>
      <c r="H155" s="49">
        <f t="shared" si="21"/>
        <v>17506.88999999978</v>
      </c>
      <c r="I155" s="59">
        <f t="shared" si="22"/>
        <v>87568.28999999969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80220.2</v>
      </c>
      <c r="E156" s="6">
        <f>D156/D154*100</f>
        <v>4.301065929300024</v>
      </c>
      <c r="F156" s="6">
        <f t="shared" si="23"/>
        <v>85.97751214582055</v>
      </c>
      <c r="G156" s="6">
        <f t="shared" si="20"/>
        <v>72.55544300133859</v>
      </c>
      <c r="H156" s="49">
        <f>B156-D156</f>
        <v>13083.50000000003</v>
      </c>
      <c r="I156" s="59">
        <f t="shared" si="22"/>
        <v>30343.79999999999</v>
      </c>
      <c r="K156" s="154"/>
      <c r="L156" s="159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34216.9</v>
      </c>
      <c r="E157" s="6">
        <f>D157/D154*100</f>
        <v>1.8345646457658547</v>
      </c>
      <c r="F157" s="6">
        <f t="shared" si="23"/>
        <v>90.58656274654115</v>
      </c>
      <c r="G157" s="6">
        <f t="shared" si="20"/>
        <v>81.24924311681528</v>
      </c>
      <c r="H157" s="49">
        <f t="shared" si="21"/>
        <v>3555.699999999997</v>
      </c>
      <c r="I157" s="59">
        <f t="shared" si="22"/>
        <v>7896.5999999999985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30298.8</v>
      </c>
      <c r="D158" s="48">
        <f>D12+D24+D104+D63+D38+D93+D131+D56+D138+D118</f>
        <v>25457.599999999995</v>
      </c>
      <c r="E158" s="6">
        <f>D158/D154*100</f>
        <v>1.364928235054865</v>
      </c>
      <c r="F158" s="6">
        <f t="shared" si="23"/>
        <v>91.62617602810226</v>
      </c>
      <c r="G158" s="6">
        <f t="shared" si="20"/>
        <v>84.02180944459845</v>
      </c>
      <c r="H158" s="49">
        <f>B158-D158</f>
        <v>2326.6000000000095</v>
      </c>
      <c r="I158" s="59">
        <f t="shared" si="22"/>
        <v>4841.200000000004</v>
      </c>
      <c r="K158" s="154"/>
      <c r="L158" s="159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84.8</v>
      </c>
      <c r="E159" s="6">
        <f>D159/D154*100</f>
        <v>0.004546615326372187</v>
      </c>
      <c r="F159" s="6">
        <f t="shared" si="23"/>
        <v>74.06113537117903</v>
      </c>
      <c r="G159" s="6">
        <f t="shared" si="20"/>
        <v>74.07125952149791</v>
      </c>
      <c r="H159" s="49">
        <f t="shared" si="21"/>
        <v>29.700000000000003</v>
      </c>
      <c r="I159" s="59">
        <f t="shared" si="22"/>
        <v>29.68435000000001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1126166.9156499996</v>
      </c>
      <c r="D160" s="61">
        <f>D154-D155-D156-D157-D158-D159</f>
        <v>915522.4899999998</v>
      </c>
      <c r="E160" s="28">
        <f>D160/D154*100</f>
        <v>49.08642198906163</v>
      </c>
      <c r="F160" s="28">
        <f t="shared" si="23"/>
        <v>94.22411947842174</v>
      </c>
      <c r="G160" s="28">
        <f t="shared" si="20"/>
        <v>81.29545250151303</v>
      </c>
      <c r="H160" s="82">
        <f t="shared" si="21"/>
        <v>56120.96506000054</v>
      </c>
      <c r="I160" s="82">
        <f t="shared" si="22"/>
        <v>210644.42564999987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1865123.7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1865123.7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2018-12-07T11:26:45Z</cp:lastPrinted>
  <dcterms:created xsi:type="dcterms:W3CDTF">2000-06-20T04:48:00Z</dcterms:created>
  <dcterms:modified xsi:type="dcterms:W3CDTF">2018-12-07T11:27:22Z</dcterms:modified>
  <cp:category/>
  <cp:version/>
  <cp:contentType/>
  <cp:contentStatus/>
</cp:coreProperties>
</file>